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27">
      <text>
        <t xml:space="preserve">Kun 300,81 DKK ud af 100 USD blev brugt
	-Jakob Jensen</t>
      </text>
    </comment>
    <comment authorId="0" ref="H10">
      <text>
        <t xml:space="preserve">Bemærk, dette er ekslusiv "betalt? = nej"
	-Jakob Jensen</t>
      </text>
    </comment>
    <comment authorId="0" ref="G4">
      <text>
        <t xml:space="preserve">Det passer
	-Jakob Jensen
stonks
	-Anders Aaen Springborg</t>
      </text>
    </comment>
  </commentList>
</comments>
</file>

<file path=xl/sharedStrings.xml><?xml version="1.0" encoding="utf-8"?>
<sst xmlns="http://schemas.openxmlformats.org/spreadsheetml/2006/main" count="100" uniqueCount="48">
  <si>
    <t>Indtægter</t>
  </si>
  <si>
    <t>Index</t>
  </si>
  <si>
    <t>navn</t>
  </si>
  <si>
    <t>beløb</t>
  </si>
  <si>
    <t>Afsender</t>
  </si>
  <si>
    <t xml:space="preserve">Registereingsnummer </t>
  </si>
  <si>
    <t>Kontonummer</t>
  </si>
  <si>
    <t>Norlys Energy Trading</t>
  </si>
  <si>
    <t>Norlys energy Trading</t>
  </si>
  <si>
    <t>ADSL Supercomputer Klubben konto</t>
  </si>
  <si>
    <t>Anders Aaen</t>
  </si>
  <si>
    <t>Mads Morgensen</t>
  </si>
  <si>
    <t>Christian Ziegler</t>
  </si>
  <si>
    <t>Bruttofortjeneste</t>
  </si>
  <si>
    <t xml:space="preserve">Hvad der burde stå på konto </t>
  </si>
  <si>
    <t>Realiserede Udgifter</t>
  </si>
  <si>
    <t>kategori</t>
  </si>
  <si>
    <t>Udlægger</t>
  </si>
  <si>
    <t>Betalt?</t>
  </si>
  <si>
    <t>Airbnb første betaling</t>
  </si>
  <si>
    <t>Rejse</t>
  </si>
  <si>
    <t>Ja</t>
  </si>
  <si>
    <t>Fly Christian</t>
  </si>
  <si>
    <t>Fly Casper</t>
  </si>
  <si>
    <t>hardware</t>
  </si>
  <si>
    <t>Fly Sigurd</t>
  </si>
  <si>
    <t>Forplejning</t>
  </si>
  <si>
    <t>Fly Anders</t>
  </si>
  <si>
    <t>Rock 5 x 12</t>
  </si>
  <si>
    <t>Hardware</t>
  </si>
  <si>
    <t>Ubiquti netværks switch</t>
  </si>
  <si>
    <t>Rock 5 x 1</t>
  </si>
  <si>
    <t>Rj45 to spf adapter</t>
  </si>
  <si>
    <t>Morgenbrød Lørdag</t>
  </si>
  <si>
    <t>Morgenmad Lørdag</t>
  </si>
  <si>
    <t>Muslibar x 60</t>
  </si>
  <si>
    <t>Power Supply Switch Mode 5V 300W</t>
  </si>
  <si>
    <t>Mangler betalt</t>
  </si>
  <si>
    <t>Noctua fans x 2</t>
  </si>
  <si>
    <t>Anders mangler</t>
  </si>
  <si>
    <t>Fly Mads</t>
  </si>
  <si>
    <t>Mads mangler</t>
  </si>
  <si>
    <t>Transport benzin</t>
  </si>
  <si>
    <t>ja</t>
  </si>
  <si>
    <t>Christian mangler</t>
  </si>
  <si>
    <t>Case</t>
  </si>
  <si>
    <t>Transport bileje</t>
  </si>
  <si>
    <t>Udgiftstotal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</si>
</sst>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[$kr-406]* #,##0.00_-;_-[$kr-406]* \-#,##0.00_-;_-[$kr-406]* &quot;-&quot;??_-;_-@"/>
    <numFmt numFmtId="165" formatCode="[$kr-406]\ #,##0.00"/>
    <numFmt numFmtId="166" formatCode="[$kr-406]\ #,##0.0"/>
  </numFmts>
  <fonts count="17">
    <font>
      <sz val="10.0"/>
      <color rgb="FF000000"/>
      <name val="Arial"/>
      <scheme val="minor"/>
    </font>
    <font>
      <color theme="1"/>
      <name val="Arial"/>
    </font>
    <font>
      <b/>
      <sz val="12.0"/>
      <color theme="1"/>
      <name val="Arial"/>
    </font>
    <font/>
    <font>
      <color theme="1"/>
      <name val="Arial"/>
      <scheme val="minor"/>
    </font>
    <font>
      <b/>
      <color theme="1"/>
      <name val="Arial"/>
      <scheme val="minor"/>
    </font>
    <font>
      <sz val="10.0"/>
      <color rgb="FF1F1F1F"/>
      <name val="Fira Code"/>
    </font>
    <font>
      <color rgb="FF000000"/>
      <name val="Arial"/>
    </font>
    <font>
      <sz val="10.0"/>
      <color rgb="FF222222"/>
      <name val="Fira Code"/>
    </font>
    <font>
      <sz val="10.0"/>
      <color rgb="FF000000"/>
      <name val="Fira Code"/>
    </font>
    <font>
      <sz val="8.0"/>
      <color rgb="FF222222"/>
      <name val="Verdana"/>
    </font>
    <font>
      <b/>
      <color theme="1"/>
      <name val="Arial"/>
    </font>
    <font>
      <color theme="1"/>
      <name val="Inherit"/>
    </font>
    <font>
      <sz val="9.0"/>
      <color rgb="FF000000"/>
      <name val="&quot;Google Sans Mono&quot;"/>
    </font>
    <font>
      <b/>
      <sz val="14.0"/>
      <color theme="1"/>
      <name val="Arial"/>
    </font>
    <font>
      <b/>
      <color theme="1"/>
      <name val="Fira Code"/>
    </font>
    <font>
      <color theme="1"/>
      <name val="Fira Code"/>
    </font>
  </fonts>
  <fills count="6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  <fill>
      <patternFill patternType="solid">
        <fgColor rgb="FFEFEFEF"/>
        <bgColor rgb="FFEFEFE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2" fontId="1" numFmtId="3" xfId="0" applyAlignment="1" applyBorder="1" applyFill="1" applyFont="1" applyNumberFormat="1">
      <alignment vertical="bottom"/>
    </xf>
    <xf borderId="2" fillId="2" fontId="2" numFmtId="0" xfId="0" applyAlignment="1" applyBorder="1" applyFont="1">
      <alignment vertical="bottom"/>
    </xf>
    <xf borderId="3" fillId="0" fontId="3" numFmtId="0" xfId="0" applyBorder="1" applyFont="1"/>
    <xf borderId="1" fillId="2" fontId="1" numFmtId="0" xfId="0" applyAlignment="1" applyBorder="1" applyFont="1">
      <alignment vertical="bottom"/>
    </xf>
    <xf borderId="0" fillId="0" fontId="1" numFmtId="0" xfId="0" applyAlignment="1" applyFont="1">
      <alignment vertical="bottom"/>
    </xf>
    <xf borderId="1" fillId="2" fontId="2" numFmtId="3" xfId="0" applyAlignment="1" applyBorder="1" applyFont="1" applyNumberFormat="1">
      <alignment vertical="bottom"/>
    </xf>
    <xf borderId="1" fillId="2" fontId="2" numFmtId="0" xfId="0" applyAlignment="1" applyBorder="1" applyFont="1">
      <alignment vertical="bottom"/>
    </xf>
    <xf borderId="0" fillId="0" fontId="4" numFmtId="0" xfId="0" applyAlignment="1" applyFont="1">
      <alignment readingOrder="0"/>
    </xf>
    <xf borderId="0" fillId="0" fontId="1" numFmtId="0" xfId="0" applyAlignment="1" applyFont="1">
      <alignment readingOrder="0" vertical="bottom"/>
    </xf>
    <xf borderId="0" fillId="0" fontId="5" numFmtId="0" xfId="0" applyFont="1"/>
    <xf borderId="1" fillId="0" fontId="1" numFmtId="3" xfId="0" applyAlignment="1" applyBorder="1" applyFont="1" applyNumberFormat="1">
      <alignment horizontal="right" vertical="bottom"/>
    </xf>
    <xf borderId="1" fillId="0" fontId="1" numFmtId="164" xfId="0" applyAlignment="1" applyBorder="1" applyFont="1" applyNumberFormat="1">
      <alignment readingOrder="0" vertical="bottom"/>
    </xf>
    <xf borderId="1" fillId="0" fontId="1" numFmtId="164" xfId="0" applyAlignment="1" applyBorder="1" applyFont="1" applyNumberFormat="1">
      <alignment horizontal="right" vertical="bottom"/>
    </xf>
    <xf borderId="0" fillId="3" fontId="6" numFmtId="0" xfId="0" applyAlignment="1" applyFill="1" applyFont="1">
      <alignment horizontal="right" readingOrder="0"/>
    </xf>
    <xf borderId="0" fillId="3" fontId="6" numFmtId="0" xfId="0" applyAlignment="1" applyFont="1">
      <alignment horizontal="left" readingOrder="0"/>
    </xf>
    <xf borderId="0" fillId="3" fontId="7" numFmtId="0" xfId="0" applyAlignment="1" applyFont="1">
      <alignment horizontal="right" readingOrder="0"/>
    </xf>
    <xf borderId="1" fillId="0" fontId="1" numFmtId="164" xfId="0" applyAlignment="1" applyBorder="1" applyFont="1" applyNumberFormat="1">
      <alignment vertical="bottom"/>
    </xf>
    <xf borderId="1" fillId="0" fontId="1" numFmtId="0" xfId="0" applyAlignment="1" applyBorder="1" applyFont="1">
      <alignment vertical="bottom"/>
    </xf>
    <xf borderId="0" fillId="3" fontId="8" numFmtId="0" xfId="0" applyAlignment="1" applyFont="1">
      <alignment horizontal="left" readingOrder="0"/>
    </xf>
    <xf borderId="0" fillId="3" fontId="7" numFmtId="0" xfId="0" applyAlignment="1" applyFont="1">
      <alignment horizontal="left" readingOrder="0"/>
    </xf>
    <xf borderId="0" fillId="3" fontId="9" numFmtId="0" xfId="0" applyAlignment="1" applyFont="1">
      <alignment horizontal="right" readingOrder="0"/>
    </xf>
    <xf borderId="0" fillId="3" fontId="9" numFmtId="0" xfId="0" applyAlignment="1" applyFont="1">
      <alignment horizontal="left" readingOrder="0"/>
    </xf>
    <xf borderId="0" fillId="3" fontId="10" numFmtId="0" xfId="0" applyAlignment="1" applyFont="1">
      <alignment horizontal="right" readingOrder="0"/>
    </xf>
    <xf borderId="0" fillId="0" fontId="4" numFmtId="0" xfId="0" applyAlignment="1" applyFont="1">
      <alignment horizontal="left" readingOrder="0"/>
    </xf>
    <xf borderId="1" fillId="3" fontId="1" numFmtId="3" xfId="0" applyAlignment="1" applyBorder="1" applyFont="1" applyNumberFormat="1">
      <alignment vertical="bottom"/>
    </xf>
    <xf borderId="1" fillId="3" fontId="11" numFmtId="164" xfId="0" applyAlignment="1" applyBorder="1" applyFont="1" applyNumberFormat="1">
      <alignment vertical="bottom"/>
    </xf>
    <xf borderId="1" fillId="3" fontId="11" numFmtId="164" xfId="0" applyAlignment="1" applyBorder="1" applyFont="1" applyNumberFormat="1">
      <alignment horizontal="right" vertical="bottom"/>
    </xf>
    <xf borderId="0" fillId="0" fontId="1" numFmtId="3" xfId="0" applyAlignment="1" applyFont="1" applyNumberFormat="1">
      <alignment vertical="bottom"/>
    </xf>
    <xf borderId="0" fillId="0" fontId="1" numFmtId="164" xfId="0" applyAlignment="1" applyFont="1" applyNumberFormat="1">
      <alignment vertical="bottom"/>
    </xf>
    <xf borderId="0" fillId="0" fontId="12" numFmtId="0" xfId="0" applyAlignment="1" applyFont="1">
      <alignment readingOrder="0" shrinkToFit="0" wrapText="1"/>
    </xf>
    <xf borderId="4" fillId="0" fontId="1" numFmtId="3" xfId="0" applyAlignment="1" applyBorder="1" applyFont="1" applyNumberFormat="1">
      <alignment vertical="bottom"/>
    </xf>
    <xf borderId="4" fillId="0" fontId="1" numFmtId="164" xfId="0" applyAlignment="1" applyBorder="1" applyFont="1" applyNumberFormat="1">
      <alignment vertical="bottom"/>
    </xf>
    <xf borderId="4" fillId="0" fontId="1" numFmtId="0" xfId="0" applyAlignment="1" applyBorder="1" applyFont="1">
      <alignment vertical="bottom"/>
    </xf>
    <xf borderId="0" fillId="3" fontId="13" numFmtId="164" xfId="0" applyFont="1" applyNumberFormat="1"/>
    <xf borderId="0" fillId="0" fontId="12" numFmtId="0" xfId="0" applyAlignment="1" applyFont="1">
      <alignment horizontal="right" readingOrder="0" shrinkToFit="0" wrapText="1"/>
    </xf>
    <xf borderId="5" fillId="4" fontId="14" numFmtId="3" xfId="0" applyAlignment="1" applyBorder="1" applyFill="1" applyFont="1" applyNumberFormat="1">
      <alignment vertical="bottom"/>
    </xf>
    <xf borderId="4" fillId="4" fontId="14" numFmtId="164" xfId="0" applyAlignment="1" applyBorder="1" applyFont="1" applyNumberFormat="1">
      <alignment vertical="bottom"/>
    </xf>
    <xf borderId="6" fillId="0" fontId="3" numFmtId="0" xfId="0" applyBorder="1" applyFont="1"/>
    <xf borderId="6" fillId="0" fontId="1" numFmtId="0" xfId="0" applyAlignment="1" applyBorder="1" applyFont="1">
      <alignment vertical="bottom"/>
    </xf>
    <xf borderId="1" fillId="0" fontId="1" numFmtId="0" xfId="0" applyAlignment="1" applyBorder="1" applyFont="1">
      <alignment readingOrder="0" vertical="bottom"/>
    </xf>
    <xf borderId="0" fillId="3" fontId="13" numFmtId="0" xfId="0" applyFont="1"/>
    <xf borderId="5" fillId="0" fontId="1" numFmtId="3" xfId="0" applyAlignment="1" applyBorder="1" applyFont="1" applyNumberFormat="1">
      <alignment horizontal="right" vertical="bottom"/>
    </xf>
    <xf borderId="6" fillId="0" fontId="1" numFmtId="164" xfId="0" applyAlignment="1" applyBorder="1" applyFont="1" applyNumberFormat="1">
      <alignment readingOrder="0" vertical="bottom"/>
    </xf>
    <xf borderId="6" fillId="0" fontId="1" numFmtId="165" xfId="0" applyAlignment="1" applyBorder="1" applyFont="1" applyNumberFormat="1">
      <alignment horizontal="right" readingOrder="0" vertical="bottom"/>
    </xf>
    <xf borderId="6" fillId="0" fontId="1" numFmtId="0" xfId="0" applyAlignment="1" applyBorder="1" applyFont="1">
      <alignment readingOrder="0" vertical="bottom"/>
    </xf>
    <xf borderId="0" fillId="3" fontId="13" numFmtId="166" xfId="0" applyFont="1" applyNumberFormat="1"/>
    <xf borderId="1" fillId="0" fontId="4" numFmtId="3" xfId="0" applyBorder="1" applyFont="1" applyNumberFormat="1"/>
    <xf borderId="6" fillId="0" fontId="1" numFmtId="165" xfId="0" applyAlignment="1" applyBorder="1" applyFont="1" applyNumberFormat="1">
      <alignment readingOrder="0" vertical="bottom"/>
    </xf>
    <xf borderId="0" fillId="3" fontId="13" numFmtId="0" xfId="0" applyAlignment="1" applyFont="1">
      <alignment readingOrder="0"/>
    </xf>
    <xf borderId="0" fillId="0" fontId="15" numFmtId="0" xfId="0" applyAlignment="1" applyFont="1">
      <alignment readingOrder="0"/>
    </xf>
    <xf borderId="0" fillId="0" fontId="15" numFmtId="0" xfId="0" applyFont="1"/>
    <xf borderId="0" fillId="0" fontId="16" numFmtId="0" xfId="0" applyAlignment="1" applyFont="1">
      <alignment readingOrder="0"/>
    </xf>
    <xf borderId="0" fillId="0" fontId="16" numFmtId="0" xfId="0" applyFont="1"/>
    <xf borderId="6" fillId="0" fontId="1" numFmtId="164" xfId="0" applyAlignment="1" applyBorder="1" applyFont="1" applyNumberFormat="1">
      <alignment vertical="bottom"/>
    </xf>
    <xf borderId="6" fillId="0" fontId="1" numFmtId="165" xfId="0" applyAlignment="1" applyBorder="1" applyFont="1" applyNumberFormat="1">
      <alignment vertical="bottom"/>
    </xf>
    <xf borderId="0" fillId="0" fontId="4" numFmtId="165" xfId="0" applyFont="1" applyNumberFormat="1"/>
    <xf borderId="0" fillId="0" fontId="4" numFmtId="165" xfId="0" applyAlignment="1" applyFont="1" applyNumberFormat="1">
      <alignment readingOrder="0"/>
    </xf>
    <xf borderId="5" fillId="0" fontId="1" numFmtId="3" xfId="0" applyAlignment="1" applyBorder="1" applyFont="1" applyNumberFormat="1">
      <alignment vertical="bottom"/>
    </xf>
    <xf borderId="5" fillId="5" fontId="1" numFmtId="3" xfId="0" applyAlignment="1" applyBorder="1" applyFill="1" applyFont="1" applyNumberFormat="1">
      <alignment vertical="bottom"/>
    </xf>
    <xf borderId="6" fillId="5" fontId="1" numFmtId="164" xfId="0" applyAlignment="1" applyBorder="1" applyFont="1" applyNumberFormat="1">
      <alignment vertical="bottom"/>
    </xf>
    <xf borderId="6" fillId="5" fontId="1" numFmtId="164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9.0"/>
    <col customWidth="1" min="4" max="4" width="17.25"/>
    <col customWidth="1" min="5" max="5" width="13.88"/>
    <col customWidth="1" min="7" max="7" width="22.5"/>
    <col customWidth="1" min="8" max="8" width="18.0"/>
  </cols>
  <sheetData>
    <row r="1">
      <c r="A1" s="1"/>
      <c r="B1" s="2" t="s">
        <v>0</v>
      </c>
      <c r="C1" s="3"/>
      <c r="D1" s="4"/>
      <c r="F1" s="5"/>
      <c r="G1" s="5"/>
    </row>
    <row r="2">
      <c r="A2" s="6" t="s">
        <v>1</v>
      </c>
      <c r="B2" s="7" t="s">
        <v>2</v>
      </c>
      <c r="C2" s="4" t="s">
        <v>3</v>
      </c>
      <c r="D2" s="4" t="s">
        <v>4</v>
      </c>
      <c r="F2" s="5"/>
      <c r="G2" s="5"/>
      <c r="H2" s="8" t="s">
        <v>5</v>
      </c>
      <c r="I2" s="9" t="s">
        <v>6</v>
      </c>
      <c r="K2" s="10"/>
    </row>
    <row r="3">
      <c r="A3" s="11">
        <v>1.0</v>
      </c>
      <c r="B3" s="12" t="s">
        <v>7</v>
      </c>
      <c r="C3" s="13">
        <v>80000.0</v>
      </c>
      <c r="D3" s="12" t="s">
        <v>8</v>
      </c>
      <c r="G3" s="8" t="s">
        <v>9</v>
      </c>
      <c r="H3" s="14">
        <v>9037.0</v>
      </c>
      <c r="I3" s="15">
        <v>2.600349603E9</v>
      </c>
      <c r="J3" s="16"/>
    </row>
    <row r="4">
      <c r="A4" s="11">
        <v>2.0</v>
      </c>
      <c r="B4" s="17"/>
      <c r="C4" s="17"/>
      <c r="D4" s="18"/>
      <c r="G4" s="8" t="s">
        <v>10</v>
      </c>
      <c r="H4" s="14">
        <v>7434.0</v>
      </c>
      <c r="I4" s="19">
        <v>1045933.0</v>
      </c>
      <c r="J4" s="20"/>
    </row>
    <row r="5">
      <c r="A5" s="11">
        <v>3.0</v>
      </c>
      <c r="B5" s="17"/>
      <c r="C5" s="17"/>
      <c r="D5" s="18"/>
      <c r="F5" s="5"/>
      <c r="G5" s="8" t="s">
        <v>11</v>
      </c>
      <c r="H5" s="21">
        <v>9245.0</v>
      </c>
      <c r="I5" s="22">
        <v>4.561652886E9</v>
      </c>
    </row>
    <row r="6">
      <c r="A6" s="11">
        <v>4.0</v>
      </c>
      <c r="B6" s="17"/>
      <c r="C6" s="17"/>
      <c r="D6" s="18"/>
      <c r="F6" s="5"/>
      <c r="G6" s="9" t="s">
        <v>12</v>
      </c>
      <c r="H6" s="23">
        <v>7547.0</v>
      </c>
      <c r="I6" s="24">
        <v>1188484.0</v>
      </c>
    </row>
    <row r="7">
      <c r="A7" s="11">
        <v>5.0</v>
      </c>
      <c r="B7" s="17"/>
      <c r="C7" s="17"/>
      <c r="D7" s="18"/>
      <c r="F7" s="5"/>
      <c r="G7" s="5"/>
    </row>
    <row r="8">
      <c r="A8" s="25"/>
      <c r="B8" s="26" t="s">
        <v>13</v>
      </c>
      <c r="C8" s="27">
        <f>SUM(C3:C7)</f>
        <v>80000</v>
      </c>
      <c r="D8" s="18"/>
      <c r="F8" s="5"/>
      <c r="G8" s="9"/>
    </row>
    <row r="9">
      <c r="A9" s="28"/>
      <c r="B9" s="29"/>
      <c r="C9" s="29"/>
      <c r="D9" s="5"/>
      <c r="E9" s="5"/>
      <c r="F9" s="5"/>
      <c r="G9" s="5"/>
      <c r="K9" s="30"/>
    </row>
    <row r="10">
      <c r="A10" s="31"/>
      <c r="B10" s="32"/>
      <c r="C10" s="32"/>
      <c r="D10" s="33"/>
      <c r="E10" s="33"/>
      <c r="F10" s="5"/>
      <c r="G10" s="5" t="s">
        <v>14</v>
      </c>
      <c r="H10" s="34">
        <f>C8-SUMIF(F12:F55,"Ja",C12:C45)</f>
        <v>3.55</v>
      </c>
      <c r="K10" s="35"/>
    </row>
    <row r="11">
      <c r="A11" s="36" t="s">
        <v>1</v>
      </c>
      <c r="B11" s="37" t="s">
        <v>15</v>
      </c>
      <c r="C11" s="38"/>
      <c r="D11" s="39" t="s">
        <v>16</v>
      </c>
      <c r="E11" s="39" t="s">
        <v>17</v>
      </c>
      <c r="F11" s="40" t="s">
        <v>18</v>
      </c>
      <c r="G11" s="9"/>
      <c r="I11" s="41"/>
      <c r="K11" s="35"/>
    </row>
    <row r="12">
      <c r="A12" s="42">
        <v>1.0</v>
      </c>
      <c r="B12" s="43" t="s">
        <v>19</v>
      </c>
      <c r="C12" s="44">
        <v>23555.19</v>
      </c>
      <c r="D12" s="45" t="s">
        <v>20</v>
      </c>
      <c r="E12" s="39" t="s">
        <v>10</v>
      </c>
      <c r="F12" s="40" t="s">
        <v>21</v>
      </c>
      <c r="G12" s="9"/>
      <c r="I12" s="41"/>
    </row>
    <row r="13">
      <c r="A13" s="42">
        <v>2.0</v>
      </c>
      <c r="B13" s="43" t="s">
        <v>22</v>
      </c>
      <c r="C13" s="44">
        <v>4508.0</v>
      </c>
      <c r="D13" s="45" t="s">
        <v>20</v>
      </c>
      <c r="E13" s="39" t="s">
        <v>10</v>
      </c>
      <c r="F13" s="40" t="s">
        <v>21</v>
      </c>
      <c r="G13" s="9"/>
      <c r="H13" s="8" t="s">
        <v>20</v>
      </c>
      <c r="I13" s="46">
        <f>SUMIF(D12:D34,"*Rejse*",C12:C34)</f>
        <v>53685.77</v>
      </c>
    </row>
    <row r="14">
      <c r="A14" s="42">
        <v>3.0</v>
      </c>
      <c r="B14" s="43" t="s">
        <v>23</v>
      </c>
      <c r="C14" s="44">
        <v>4508.0</v>
      </c>
      <c r="D14" s="45" t="s">
        <v>20</v>
      </c>
      <c r="E14" s="39" t="s">
        <v>10</v>
      </c>
      <c r="F14" s="40" t="s">
        <v>21</v>
      </c>
      <c r="G14" s="9"/>
      <c r="H14" s="8" t="s">
        <v>24</v>
      </c>
      <c r="I14" s="46">
        <f>SUMIF(D12:D34,"*Hardware*",C12:C34)</f>
        <v>25943.73</v>
      </c>
    </row>
    <row r="15">
      <c r="A15" s="47">
        <v>4.0</v>
      </c>
      <c r="B15" s="43" t="s">
        <v>25</v>
      </c>
      <c r="C15" s="48">
        <v>4508.0</v>
      </c>
      <c r="D15" s="45" t="s">
        <v>20</v>
      </c>
      <c r="E15" s="39" t="s">
        <v>10</v>
      </c>
      <c r="F15" s="40" t="s">
        <v>21</v>
      </c>
      <c r="G15" s="9"/>
      <c r="H15" s="8" t="s">
        <v>26</v>
      </c>
      <c r="I15" s="41">
        <f>SUMIF(D12:D34,"*Forplejning*",C12:C34)</f>
        <v>366.95</v>
      </c>
    </row>
    <row r="16">
      <c r="A16" s="42">
        <v>5.0</v>
      </c>
      <c r="B16" s="43" t="s">
        <v>27</v>
      </c>
      <c r="C16" s="48">
        <v>4508.0</v>
      </c>
      <c r="D16" s="45" t="s">
        <v>20</v>
      </c>
      <c r="E16" s="39" t="s">
        <v>10</v>
      </c>
      <c r="F16" s="40" t="s">
        <v>21</v>
      </c>
      <c r="G16" s="9"/>
    </row>
    <row r="17">
      <c r="A17" s="42">
        <v>6.0</v>
      </c>
      <c r="B17" s="43" t="s">
        <v>28</v>
      </c>
      <c r="C17" s="48">
        <v>19740.0</v>
      </c>
      <c r="D17" s="45" t="s">
        <v>29</v>
      </c>
      <c r="E17" s="39" t="s">
        <v>10</v>
      </c>
      <c r="F17" s="40" t="s">
        <v>21</v>
      </c>
      <c r="G17" s="9"/>
    </row>
    <row r="18">
      <c r="A18" s="42">
        <v>7.0</v>
      </c>
      <c r="B18" s="43" t="s">
        <v>30</v>
      </c>
      <c r="C18" s="48">
        <v>2459.0</v>
      </c>
      <c r="D18" s="45" t="s">
        <v>29</v>
      </c>
      <c r="E18" s="45" t="s">
        <v>10</v>
      </c>
      <c r="F18" s="40" t="s">
        <v>21</v>
      </c>
      <c r="G18" s="9"/>
    </row>
    <row r="19">
      <c r="A19" s="42">
        <v>8.0</v>
      </c>
      <c r="B19" s="43" t="s">
        <v>31</v>
      </c>
      <c r="C19" s="48">
        <v>1663.98</v>
      </c>
      <c r="D19" s="45" t="s">
        <v>29</v>
      </c>
      <c r="E19" s="45" t="s">
        <v>10</v>
      </c>
      <c r="F19" s="40" t="s">
        <v>21</v>
      </c>
      <c r="G19" s="9"/>
    </row>
    <row r="20">
      <c r="A20" s="42">
        <v>9.0</v>
      </c>
      <c r="B20" s="43" t="s">
        <v>32</v>
      </c>
      <c r="C20" s="48">
        <v>438.0</v>
      </c>
      <c r="D20" s="45" t="s">
        <v>29</v>
      </c>
      <c r="E20" s="45" t="s">
        <v>10</v>
      </c>
      <c r="F20" s="40" t="s">
        <v>21</v>
      </c>
      <c r="G20" s="9"/>
      <c r="H20" s="49"/>
    </row>
    <row r="21">
      <c r="A21" s="42">
        <v>10.0</v>
      </c>
      <c r="B21" s="43" t="s">
        <v>33</v>
      </c>
      <c r="C21" s="48">
        <v>117.0</v>
      </c>
      <c r="D21" s="45" t="s">
        <v>26</v>
      </c>
      <c r="E21" s="45" t="s">
        <v>10</v>
      </c>
      <c r="F21" s="40" t="s">
        <v>21</v>
      </c>
      <c r="G21" s="5"/>
    </row>
    <row r="22">
      <c r="A22" s="42">
        <v>11.0</v>
      </c>
      <c r="B22" s="43" t="s">
        <v>34</v>
      </c>
      <c r="C22" s="48">
        <v>139.95</v>
      </c>
      <c r="D22" s="45" t="s">
        <v>26</v>
      </c>
      <c r="E22" s="45" t="s">
        <v>10</v>
      </c>
      <c r="F22" s="40" t="s">
        <v>21</v>
      </c>
      <c r="G22" s="5"/>
    </row>
    <row r="23">
      <c r="A23" s="42">
        <v>12.0</v>
      </c>
      <c r="B23" s="43" t="s">
        <v>35</v>
      </c>
      <c r="C23" s="48">
        <v>110.0</v>
      </c>
      <c r="D23" s="45" t="s">
        <v>26</v>
      </c>
      <c r="E23" s="45" t="s">
        <v>10</v>
      </c>
      <c r="F23" s="40" t="s">
        <v>21</v>
      </c>
      <c r="G23" s="9"/>
    </row>
    <row r="24">
      <c r="A24" s="42">
        <v>13.0</v>
      </c>
      <c r="B24" s="43" t="s">
        <v>36</v>
      </c>
      <c r="C24" s="48">
        <v>838.75</v>
      </c>
      <c r="D24" s="45" t="s">
        <v>29</v>
      </c>
      <c r="E24" s="45" t="s">
        <v>10</v>
      </c>
      <c r="F24" s="40" t="s">
        <v>21</v>
      </c>
      <c r="H24" s="50" t="s">
        <v>37</v>
      </c>
      <c r="I24" s="51">
        <f>SUMIF(F12:F55,"Nej",C12:C45)</f>
        <v>0</v>
      </c>
    </row>
    <row r="25">
      <c r="A25" s="42">
        <v>14.0</v>
      </c>
      <c r="B25" s="43" t="s">
        <v>38</v>
      </c>
      <c r="C25" s="48">
        <v>504.0</v>
      </c>
      <c r="D25" s="45" t="s">
        <v>29</v>
      </c>
      <c r="E25" s="45" t="s">
        <v>10</v>
      </c>
      <c r="F25" s="40" t="s">
        <v>21</v>
      </c>
      <c r="G25" s="9"/>
      <c r="H25" s="52" t="s">
        <v>39</v>
      </c>
      <c r="I25" s="53">
        <f>SUMIFS(C12:C67 , E12:E67 ,"Anders Aaen",F12:F67,"Nej")</f>
        <v>0</v>
      </c>
    </row>
    <row r="26">
      <c r="A26" s="42">
        <v>15.0</v>
      </c>
      <c r="B26" s="43" t="s">
        <v>40</v>
      </c>
      <c r="C26" s="48">
        <v>7779.0</v>
      </c>
      <c r="D26" s="45" t="s">
        <v>20</v>
      </c>
      <c r="E26" s="45" t="s">
        <v>11</v>
      </c>
      <c r="F26" s="40" t="s">
        <v>21</v>
      </c>
      <c r="G26" s="5"/>
      <c r="H26" s="52" t="s">
        <v>41</v>
      </c>
      <c r="I26" s="53">
        <f>SUMIFS(C12:C67 , E12:E67 ,"Mads Morgensen",F12:F67,"Nej")</f>
        <v>0</v>
      </c>
    </row>
    <row r="27">
      <c r="A27" s="42">
        <v>16.0</v>
      </c>
      <c r="B27" s="43" t="s">
        <v>42</v>
      </c>
      <c r="C27" s="48">
        <v>300.81</v>
      </c>
      <c r="D27" s="45" t="s">
        <v>20</v>
      </c>
      <c r="E27" s="45" t="s">
        <v>10</v>
      </c>
      <c r="F27" s="40" t="s">
        <v>43</v>
      </c>
      <c r="G27" s="5"/>
      <c r="H27" s="52" t="s">
        <v>44</v>
      </c>
      <c r="I27" s="53">
        <f>SUMIFS(C12:C67 , E12:E67 ,"Christian Ziegler",F12:F67,"Nej")</f>
        <v>0</v>
      </c>
    </row>
    <row r="28">
      <c r="A28" s="42">
        <v>17.0</v>
      </c>
      <c r="B28" s="43" t="s">
        <v>45</v>
      </c>
      <c r="C28" s="48">
        <v>300.0</v>
      </c>
      <c r="D28" s="45" t="s">
        <v>29</v>
      </c>
      <c r="E28" s="45" t="s">
        <v>10</v>
      </c>
      <c r="F28" s="40" t="s">
        <v>43</v>
      </c>
      <c r="G28" s="5"/>
    </row>
    <row r="29">
      <c r="A29" s="42">
        <v>18.0</v>
      </c>
      <c r="B29" s="43" t="s">
        <v>46</v>
      </c>
      <c r="C29" s="48">
        <v>4018.77</v>
      </c>
      <c r="D29" s="45" t="s">
        <v>20</v>
      </c>
      <c r="E29" s="45" t="s">
        <v>12</v>
      </c>
      <c r="F29" s="40" t="s">
        <v>43</v>
      </c>
      <c r="G29" s="5"/>
    </row>
    <row r="30">
      <c r="A30" s="42">
        <v>19.0</v>
      </c>
      <c r="B30" s="54"/>
      <c r="C30" s="55"/>
      <c r="D30" s="39"/>
      <c r="E30" s="39"/>
      <c r="F30" s="18"/>
      <c r="G30" s="5"/>
    </row>
    <row r="31">
      <c r="A31" s="42">
        <v>20.0</v>
      </c>
      <c r="B31" s="54"/>
      <c r="C31" s="55"/>
      <c r="D31" s="39"/>
      <c r="E31" s="39"/>
      <c r="F31" s="18"/>
      <c r="G31" s="5"/>
    </row>
    <row r="32">
      <c r="A32" s="42">
        <v>21.0</v>
      </c>
      <c r="B32" s="54"/>
      <c r="C32" s="55"/>
      <c r="D32" s="39"/>
      <c r="E32" s="39"/>
      <c r="F32" s="18"/>
      <c r="G32" s="5"/>
    </row>
    <row r="33">
      <c r="A33" s="42">
        <v>22.0</v>
      </c>
      <c r="B33" s="54"/>
      <c r="C33" s="55"/>
      <c r="D33" s="39"/>
      <c r="E33" s="39"/>
      <c r="F33" s="18"/>
      <c r="G33" s="5"/>
    </row>
    <row r="34">
      <c r="A34" s="42">
        <v>23.0</v>
      </c>
      <c r="B34" s="54"/>
      <c r="C34" s="55"/>
      <c r="D34" s="39"/>
      <c r="E34" s="39"/>
      <c r="F34" s="18"/>
      <c r="G34" s="5"/>
    </row>
    <row r="35">
      <c r="A35" s="42">
        <v>24.0</v>
      </c>
      <c r="B35" s="54"/>
      <c r="C35" s="55"/>
      <c r="D35" s="39"/>
      <c r="E35" s="39"/>
      <c r="F35" s="18"/>
      <c r="G35" s="5"/>
    </row>
    <row r="36">
      <c r="A36" s="42">
        <v>25.0</v>
      </c>
      <c r="B36" s="54"/>
      <c r="C36" s="55"/>
      <c r="D36" s="39"/>
      <c r="E36" s="39"/>
      <c r="F36" s="18"/>
      <c r="G36" s="5"/>
      <c r="J36" s="56"/>
      <c r="K36" s="57"/>
      <c r="L36" s="56"/>
    </row>
    <row r="37">
      <c r="A37" s="42">
        <v>26.0</v>
      </c>
      <c r="B37" s="54"/>
      <c r="C37" s="55"/>
      <c r="D37" s="39"/>
      <c r="E37" s="39"/>
      <c r="F37" s="18"/>
      <c r="G37" s="5"/>
      <c r="J37" s="57"/>
      <c r="K37" s="57"/>
      <c r="L37" s="56"/>
    </row>
    <row r="38">
      <c r="A38" s="42">
        <v>27.0</v>
      </c>
      <c r="B38" s="54"/>
      <c r="C38" s="55"/>
      <c r="D38" s="39"/>
      <c r="E38" s="39"/>
      <c r="F38" s="18"/>
      <c r="G38" s="5"/>
      <c r="J38" s="57"/>
      <c r="K38" s="57"/>
      <c r="L38" s="56"/>
    </row>
    <row r="39">
      <c r="A39" s="42">
        <v>28.0</v>
      </c>
      <c r="B39" s="54"/>
      <c r="C39" s="55"/>
      <c r="D39" s="39"/>
      <c r="E39" s="39"/>
      <c r="F39" s="18"/>
      <c r="G39" s="5"/>
      <c r="J39" s="56"/>
      <c r="K39" s="56"/>
      <c r="L39" s="56"/>
    </row>
    <row r="40">
      <c r="A40" s="42">
        <v>29.0</v>
      </c>
      <c r="B40" s="54"/>
      <c r="C40" s="55"/>
      <c r="D40" s="39"/>
      <c r="E40" s="39"/>
      <c r="F40" s="18"/>
      <c r="G40" s="5"/>
    </row>
    <row r="41">
      <c r="A41" s="42">
        <v>30.0</v>
      </c>
      <c r="B41" s="54"/>
      <c r="C41" s="55"/>
      <c r="D41" s="39"/>
      <c r="E41" s="39"/>
      <c r="F41" s="18"/>
      <c r="G41" s="5"/>
    </row>
    <row r="42">
      <c r="A42" s="42">
        <v>31.0</v>
      </c>
      <c r="B42" s="54"/>
      <c r="C42" s="55"/>
      <c r="D42" s="39"/>
      <c r="E42" s="39"/>
      <c r="F42" s="18"/>
      <c r="G42" s="5"/>
    </row>
    <row r="43">
      <c r="A43" s="42">
        <v>32.0</v>
      </c>
      <c r="B43" s="54"/>
      <c r="C43" s="55"/>
      <c r="D43" s="39"/>
      <c r="E43" s="39"/>
      <c r="F43" s="18"/>
      <c r="G43" s="5"/>
    </row>
    <row r="44">
      <c r="A44" s="42">
        <v>33.0</v>
      </c>
      <c r="B44" s="54"/>
      <c r="C44" s="55"/>
      <c r="D44" s="39"/>
      <c r="E44" s="39"/>
      <c r="F44" s="18"/>
      <c r="G44" s="5"/>
    </row>
    <row r="45">
      <c r="A45" s="42">
        <v>34.0</v>
      </c>
      <c r="B45" s="54"/>
      <c r="C45" s="55"/>
      <c r="D45" s="39"/>
      <c r="E45" s="39"/>
      <c r="F45" s="18"/>
      <c r="G45" s="5"/>
    </row>
    <row r="46">
      <c r="A46" s="42"/>
      <c r="B46" s="54"/>
      <c r="C46" s="55"/>
      <c r="D46" s="39"/>
      <c r="E46" s="39"/>
      <c r="F46" s="18"/>
      <c r="G46" s="5"/>
    </row>
    <row r="47">
      <c r="A47" s="42"/>
      <c r="B47" s="54"/>
      <c r="C47" s="55"/>
      <c r="D47" s="39"/>
      <c r="E47" s="39"/>
      <c r="F47" s="18"/>
      <c r="G47" s="5"/>
    </row>
    <row r="48">
      <c r="A48" s="42"/>
      <c r="B48" s="54"/>
      <c r="C48" s="55"/>
      <c r="D48" s="39"/>
      <c r="E48" s="39"/>
      <c r="F48" s="18"/>
      <c r="G48" s="5"/>
    </row>
    <row r="49">
      <c r="A49" s="42"/>
      <c r="B49" s="54"/>
      <c r="C49" s="55"/>
      <c r="D49" s="39"/>
      <c r="E49" s="39"/>
      <c r="F49" s="18"/>
      <c r="G49" s="5"/>
    </row>
    <row r="50">
      <c r="A50" s="42"/>
      <c r="B50" s="54"/>
      <c r="C50" s="55"/>
      <c r="D50" s="39"/>
      <c r="E50" s="39"/>
      <c r="F50" s="18"/>
      <c r="G50" s="5"/>
    </row>
    <row r="51">
      <c r="A51" s="42"/>
      <c r="B51" s="54"/>
      <c r="C51" s="55"/>
      <c r="D51" s="39"/>
      <c r="E51" s="39"/>
      <c r="F51" s="18"/>
      <c r="G51" s="5"/>
    </row>
    <row r="52">
      <c r="A52" s="42"/>
      <c r="B52" s="54"/>
      <c r="C52" s="55"/>
      <c r="D52" s="39"/>
      <c r="E52" s="39"/>
      <c r="F52" s="18"/>
      <c r="G52" s="5"/>
    </row>
    <row r="53">
      <c r="A53" s="42"/>
      <c r="B53" s="54"/>
      <c r="C53" s="55"/>
      <c r="D53" s="39"/>
      <c r="E53" s="39"/>
      <c r="F53" s="18"/>
      <c r="G53" s="5"/>
    </row>
    <row r="54">
      <c r="A54" s="42"/>
      <c r="B54" s="54"/>
      <c r="C54" s="55"/>
      <c r="D54" s="39"/>
      <c r="E54" s="39"/>
      <c r="F54" s="18"/>
      <c r="G54" s="5"/>
    </row>
    <row r="55">
      <c r="A55" s="42"/>
      <c r="B55" s="54"/>
      <c r="C55" s="55"/>
      <c r="D55" s="39"/>
      <c r="E55" s="39"/>
      <c r="F55" s="18"/>
      <c r="G55" s="5"/>
    </row>
    <row r="56">
      <c r="A56" s="42"/>
      <c r="B56" s="54"/>
      <c r="C56" s="55"/>
      <c r="D56" s="39"/>
      <c r="E56" s="39"/>
      <c r="F56" s="18"/>
      <c r="G56" s="5"/>
    </row>
    <row r="57">
      <c r="A57" s="42"/>
      <c r="B57" s="54"/>
      <c r="C57" s="55"/>
      <c r="D57" s="39"/>
      <c r="E57" s="39"/>
      <c r="F57" s="18"/>
      <c r="G57" s="5"/>
    </row>
    <row r="58">
      <c r="A58" s="42"/>
      <c r="B58" s="54"/>
      <c r="C58" s="55"/>
      <c r="D58" s="39"/>
      <c r="E58" s="39"/>
      <c r="F58" s="18"/>
      <c r="G58" s="5"/>
    </row>
    <row r="59">
      <c r="A59" s="42"/>
      <c r="B59" s="54"/>
      <c r="C59" s="55"/>
      <c r="D59" s="39"/>
      <c r="E59" s="39"/>
      <c r="F59" s="18"/>
      <c r="G59" s="5"/>
    </row>
    <row r="60">
      <c r="A60" s="42"/>
      <c r="B60" s="54"/>
      <c r="C60" s="55"/>
      <c r="D60" s="39"/>
      <c r="E60" s="39"/>
      <c r="F60" s="18"/>
      <c r="G60" s="5"/>
    </row>
    <row r="61">
      <c r="A61" s="42"/>
      <c r="B61" s="54"/>
      <c r="C61" s="55"/>
      <c r="D61" s="39"/>
      <c r="E61" s="39"/>
      <c r="F61" s="18"/>
      <c r="G61" s="5"/>
    </row>
    <row r="62">
      <c r="A62" s="42"/>
      <c r="B62" s="54"/>
      <c r="C62" s="55"/>
      <c r="D62" s="39"/>
      <c r="E62" s="39"/>
      <c r="F62" s="18"/>
      <c r="G62" s="5"/>
    </row>
    <row r="63">
      <c r="A63" s="42"/>
      <c r="B63" s="54"/>
      <c r="C63" s="55"/>
      <c r="D63" s="39"/>
      <c r="E63" s="39"/>
      <c r="F63" s="18"/>
      <c r="G63" s="5"/>
    </row>
    <row r="64">
      <c r="A64" s="42"/>
      <c r="B64" s="54"/>
      <c r="C64" s="55"/>
      <c r="D64" s="39"/>
      <c r="E64" s="39"/>
      <c r="F64" s="18"/>
      <c r="G64" s="5"/>
    </row>
    <row r="65">
      <c r="A65" s="58"/>
      <c r="B65" s="54"/>
      <c r="C65" s="55"/>
      <c r="D65" s="39"/>
      <c r="E65" s="39"/>
      <c r="F65" s="18"/>
      <c r="G65" s="5"/>
    </row>
    <row r="66">
      <c r="A66" s="42"/>
      <c r="B66" s="54"/>
      <c r="C66" s="55"/>
      <c r="D66" s="39"/>
      <c r="E66" s="39"/>
      <c r="F66" s="18"/>
      <c r="G66" s="5"/>
    </row>
    <row r="67">
      <c r="A67" s="42"/>
      <c r="B67" s="54"/>
      <c r="C67" s="55"/>
      <c r="D67" s="39"/>
      <c r="E67" s="39"/>
      <c r="F67" s="18"/>
      <c r="G67" s="5"/>
    </row>
    <row r="68">
      <c r="A68" s="59"/>
      <c r="B68" s="60" t="s">
        <v>47</v>
      </c>
      <c r="C68" s="61">
        <f>SUM(C12:C67)</f>
        <v>79996.45</v>
      </c>
      <c r="D68" s="39"/>
      <c r="E68" s="39"/>
      <c r="F68" s="18"/>
      <c r="G68" s="5"/>
    </row>
  </sheetData>
  <mergeCells count="2">
    <mergeCell ref="B1:C1"/>
    <mergeCell ref="B11:C11"/>
  </mergeCells>
  <drawing r:id="rId2"/>
  <legacyDrawing r:id="rId3"/>
</worksheet>
</file>